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man\Documents\Fahrzeuge\Motorräder\Suzuki SV650 AV\"/>
    </mc:Choice>
  </mc:AlternateContent>
  <bookViews>
    <workbookView xWindow="0" yWindow="0" windowWidth="24000" windowHeight="9735"/>
  </bookViews>
  <sheets>
    <sheet name="Tabelle1" sheetId="1" r:id="rId1"/>
    <sheet name="Tabelle2" sheetId="2" r:id="rId2"/>
  </sheets>
  <definedNames>
    <definedName name="Berechnungsziel" localSheetId="0">Tabelle2!$A$1:$A$2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5" i="1"/>
  <c r="C9" i="1"/>
  <c r="C13" i="1"/>
  <c r="C14" i="1"/>
  <c r="H3" i="1"/>
  <c r="J3" i="1" s="1"/>
  <c r="C4" i="1"/>
  <c r="H2" i="1"/>
  <c r="J2" i="1" s="1"/>
  <c r="C6" i="1"/>
  <c r="H4" i="1"/>
  <c r="J4" i="1" s="1"/>
  <c r="C7" i="1"/>
  <c r="H5" i="1"/>
  <c r="J5" i="1" s="1"/>
  <c r="C8" i="1"/>
  <c r="H6" i="1"/>
  <c r="J6" i="1" s="1"/>
  <c r="C3" i="1"/>
  <c r="H1" i="1"/>
  <c r="J1" i="1" s="1"/>
  <c r="E5" i="1"/>
  <c r="F5" i="1"/>
  <c r="G3" i="1" s="1"/>
  <c r="E3" i="1"/>
  <c r="G5" i="1" l="1"/>
  <c r="G4" i="1" s="1"/>
  <c r="F1" i="1" s="1"/>
  <c r="F6" i="1"/>
  <c r="E6" i="1"/>
</calcChain>
</file>

<file path=xl/sharedStrings.xml><?xml version="1.0" encoding="utf-8"?>
<sst xmlns="http://schemas.openxmlformats.org/spreadsheetml/2006/main" count="22" uniqueCount="20">
  <si>
    <t>Primärübersetzung</t>
  </si>
  <si>
    <t>Getriebe</t>
  </si>
  <si>
    <t>2. Gang</t>
  </si>
  <si>
    <t>3. Gang</t>
  </si>
  <si>
    <t>4. Gang</t>
  </si>
  <si>
    <t>5.Gang</t>
  </si>
  <si>
    <t>6. Gang</t>
  </si>
  <si>
    <t>Sekundärübersetzung</t>
  </si>
  <si>
    <t>1. Gang</t>
  </si>
  <si>
    <t>Reifendimensionen</t>
  </si>
  <si>
    <t>Felgengröße [Zoll]</t>
  </si>
  <si>
    <t>Reifenhöhe [mm]</t>
  </si>
  <si>
    <t>Abrollumfang [m]</t>
  </si>
  <si>
    <t>Schlupf [%]</t>
  </si>
  <si>
    <t>Übersetzungsdaten</t>
  </si>
  <si>
    <t>Geschwindigkeit [km/h]</t>
  </si>
  <si>
    <t>Motordrehzahl [U/min]</t>
  </si>
  <si>
    <t>Berechnungsziel:</t>
  </si>
  <si>
    <t>Gang:</t>
  </si>
  <si>
    <t>(Kupplung &amp; Reifen/Straße)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</si>
</sst>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164" fontId="0" fillId="0" borderId="1" xfId="0" applyNumberFormat="1" applyBorder="1"/>
    <xf numFmtId="0" fontId="1" fillId="0" borderId="0" xfId="0" applyFont="1"/>
    <xf numFmtId="0" fontId="0" fillId="0" borderId="2" xfId="0" applyBorder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Standard" xfId="0" builtinId="0"/>
  </cellStyles>
  <dxfs count="2">
    <dxf>
      <numFmt numFmtId="1" formatCode="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108697369245306E-2"/>
          <c:y val="3.8467228880011833E-2"/>
          <c:w val="0.91682904043774194"/>
          <c:h val="0.83606063889151006"/>
        </c:manualLayout>
      </c:layout>
      <c:scatterChart>
        <c:scatterStyle val="lineMarker"/>
        <c:varyColors val="0"/>
        <c:ser>
          <c:idx val="0"/>
          <c:order val="0"/>
          <c:tx>
            <c:v>1. Gang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11000</c:v>
              </c:pt>
            </c:numLit>
          </c:xVal>
          <c:yVal>
            <c:numRef>
              <c:f>Tabelle1!$I$1:$J$1</c:f>
              <c:numCache>
                <c:formatCode>General</c:formatCode>
                <c:ptCount val="2"/>
                <c:pt idx="0">
                  <c:v>0</c:v>
                </c:pt>
                <c:pt idx="1">
                  <c:v>81.358625060566354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13E-1B4C-BDF4-E87A337259F7}"/>
            </c:ext>
          </c:extLst>
        </c:ser>
        <c:ser>
          <c:idx val="1"/>
          <c:order val="1"/>
          <c:tx>
            <c:v>2. Gang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11000</c:v>
              </c:pt>
            </c:numLit>
          </c:xVal>
          <c:yVal>
            <c:numRef>
              <c:f>Tabelle1!$I$2:$J$2</c:f>
              <c:numCache>
                <c:formatCode>General</c:formatCode>
                <c:ptCount val="2"/>
                <c:pt idx="0">
                  <c:v>0</c:v>
                </c:pt>
                <c:pt idx="1">
                  <c:v>112.650403930015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13E-1B4C-BDF4-E87A337259F7}"/>
            </c:ext>
          </c:extLst>
        </c:ser>
        <c:ser>
          <c:idx val="2"/>
          <c:order val="2"/>
          <c:tx>
            <c:strRef>
              <c:f>Tabelle1!$B$5</c:f>
              <c:strCache>
                <c:ptCount val="1"/>
                <c:pt idx="0">
                  <c:v>3. Gang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11000</c:v>
              </c:pt>
            </c:numLit>
          </c:xVal>
          <c:yVal>
            <c:numRef>
              <c:f>Tabelle1!$I$3:$J$3</c:f>
              <c:numCache>
                <c:formatCode>General</c:formatCode>
                <c:ptCount val="2"/>
                <c:pt idx="0">
                  <c:v>0</c:v>
                </c:pt>
                <c:pt idx="1">
                  <c:v>145.02120965703079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13E-1B4C-BDF4-E87A337259F7}"/>
            </c:ext>
          </c:extLst>
        </c:ser>
        <c:ser>
          <c:idx val="3"/>
          <c:order val="3"/>
          <c:tx>
            <c:strRef>
              <c:f>Tabelle1!$B$6</c:f>
              <c:strCache>
                <c:ptCount val="1"/>
                <c:pt idx="0">
                  <c:v>4. Gang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11000</c:v>
              </c:pt>
            </c:numLit>
          </c:xVal>
          <c:yVal>
            <c:numRef>
              <c:f>Tabelle1!$I$4:$J$4</c:f>
              <c:numCache>
                <c:formatCode>General</c:formatCode>
                <c:ptCount val="2"/>
                <c:pt idx="0">
                  <c:v>0</c:v>
                </c:pt>
                <c:pt idx="1">
                  <c:v>178.01545312397431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13E-1B4C-BDF4-E87A337259F7}"/>
            </c:ext>
          </c:extLst>
        </c:ser>
        <c:ser>
          <c:idx val="4"/>
          <c:order val="4"/>
          <c:tx>
            <c:strRef>
              <c:f>Tabelle1!$B$7</c:f>
              <c:strCache>
                <c:ptCount val="1"/>
                <c:pt idx="0">
                  <c:v>5.Gang</c:v>
                </c:pt>
              </c:strCache>
            </c:strRef>
          </c:tx>
          <c:spPr>
            <a:ln w="127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11000</c:v>
              </c:pt>
            </c:numLit>
          </c:xVal>
          <c:yVal>
            <c:numRef>
              <c:f>Tabelle1!$I$5:$J$5</c:f>
              <c:numCache>
                <c:formatCode>General</c:formatCode>
                <c:ptCount val="2"/>
                <c:pt idx="0">
                  <c:v>0</c:v>
                </c:pt>
                <c:pt idx="1">
                  <c:v>208.27808015504996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13E-1B4C-BDF4-E87A337259F7}"/>
            </c:ext>
          </c:extLst>
        </c:ser>
        <c:ser>
          <c:idx val="5"/>
          <c:order val="5"/>
          <c:tx>
            <c:strRef>
              <c:f>Tabelle1!$B$8</c:f>
              <c:strCache>
                <c:ptCount val="1"/>
                <c:pt idx="0">
                  <c:v>6. Gang</c:v>
                </c:pt>
              </c:strCache>
            </c:strRef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11000</c:v>
              </c:pt>
            </c:numLit>
          </c:xVal>
          <c:yVal>
            <c:numRef>
              <c:f>Tabelle1!$I$6:$J$6</c:f>
              <c:numCache>
                <c:formatCode>General</c:formatCode>
                <c:ptCount val="2"/>
                <c:pt idx="0">
                  <c:v>0</c:v>
                </c:pt>
                <c:pt idx="1">
                  <c:v>235.09649515829219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613E-1B4C-BDF4-E87A337259F7}"/>
            </c:ext>
          </c:extLst>
        </c:ser>
        <c:ser>
          <c:idx val="6"/>
          <c:order val="6"/>
          <c:tx>
            <c:v>Rechnung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</c:spPr>
          </c:marker>
          <c:xVal>
            <c:numRef>
              <c:f>Tabelle1!$G$2:$G$3</c:f>
              <c:numCache>
                <c:formatCode>General</c:formatCode>
                <c:ptCount val="2"/>
                <c:pt idx="0">
                  <c:v>0</c:v>
                </c:pt>
                <c:pt idx="1">
                  <c:v>5609.6625307494887</c:v>
                </c:pt>
              </c:numCache>
            </c:numRef>
          </c:xVal>
          <c:yVal>
            <c:numRef>
              <c:f>Tabelle1!$G$4:$G$5</c:f>
              <c:numCache>
                <c:formatCode>General</c:formatCode>
                <c:ptCount val="2"/>
                <c:pt idx="0">
                  <c:v>120</c:v>
                </c:pt>
                <c:pt idx="1">
                  <c:v>120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613E-1B4C-BDF4-E87A337259F7}"/>
            </c:ext>
          </c:extLst>
        </c:ser>
        <c:ser>
          <c:idx val="7"/>
          <c:order val="7"/>
          <c:tx>
            <c:v>Rechnung2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</c:spPr>
          </c:marker>
          <c:xVal>
            <c:numRef>
              <c:f>Tabelle1!$E$6:$F$6</c:f>
              <c:numCache>
                <c:formatCode>General</c:formatCode>
                <c:ptCount val="2"/>
                <c:pt idx="0">
                  <c:v>5609.6625307494887</c:v>
                </c:pt>
                <c:pt idx="1">
                  <c:v>5609.6625307494887</c:v>
                </c:pt>
              </c:numCache>
            </c:numRef>
          </c:xVal>
          <c:yVal>
            <c:numRef>
              <c:f>Tabelle1!$E$1:$F$1</c:f>
              <c:numCache>
                <c:formatCode>General</c:formatCode>
                <c:ptCount val="2"/>
                <c:pt idx="0">
                  <c:v>0</c:v>
                </c:pt>
                <c:pt idx="1">
                  <c:v>120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613E-1B4C-BDF4-E87A33725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630856"/>
        <c:axId val="157631640"/>
      </c:scatterChart>
      <c:valAx>
        <c:axId val="157630856"/>
        <c:scaling>
          <c:orientation val="minMax"/>
          <c:max val="10500"/>
          <c:min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Motordrehzahl [U/min]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7631640"/>
        <c:crossesAt val="0"/>
        <c:crossBetween val="midCat"/>
        <c:majorUnit val="1000"/>
        <c:minorUnit val="500"/>
      </c:valAx>
      <c:valAx>
        <c:axId val="157631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Geschwindigkeit [km/h]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out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7630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6.9883527454242922E-2"/>
          <c:y val="5.1766655557961977E-2"/>
          <c:w val="0.10574065097104127"/>
          <c:h val="0.1702117453589136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198120</xdr:colOff>
      <xdr:row>5</xdr:row>
      <xdr:rowOff>57150</xdr:rowOff>
    </xdr:from>
    <xdr:to>
      <xdr:col>15</xdr:col>
      <xdr:colOff>725805</xdr:colOff>
      <xdr:row>27</xdr:row>
      <xdr:rowOff>139065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Normal="100" workbookViewId="0">
      <selection activeCell="F4" sqref="F4"/>
    </sheetView>
  </sheetViews>
  <sheetFormatPr baseColWidth="10" defaultColWidth="10.7109375" defaultRowHeight="15" x14ac:dyDescent="0.25"/>
  <cols>
    <col min="1" max="1" width="11.42578125" style="3" customWidth="1"/>
    <col min="2" max="2" width="11.42578125" style="3"/>
    <col min="5" max="5" width="26.7109375" customWidth="1"/>
    <col min="6" max="6" width="22.85546875" customWidth="1"/>
    <col min="7" max="7" width="11.42578125" customWidth="1"/>
  </cols>
  <sheetData>
    <row r="1" spans="1:10" x14ac:dyDescent="0.25">
      <c r="A1" s="13" t="s">
        <v>14</v>
      </c>
      <c r="B1" s="13"/>
      <c r="C1" s="13"/>
      <c r="E1" s="11">
        <v>0</v>
      </c>
      <c r="F1" s="11">
        <f>G4</f>
        <v>120</v>
      </c>
      <c r="G1" s="11"/>
      <c r="H1" s="11">
        <f>1/($C$2*C3*$C$9)*$C$14/60*3.6*(1-$B$16/100)</f>
        <v>7.3962386418696688E-3</v>
      </c>
      <c r="I1" s="11">
        <v>0</v>
      </c>
      <c r="J1" s="11">
        <f>11000*H1</f>
        <v>81.358625060566354</v>
      </c>
    </row>
    <row r="2" spans="1:10" x14ac:dyDescent="0.25">
      <c r="A2" s="14" t="s">
        <v>0</v>
      </c>
      <c r="B2" s="14"/>
      <c r="C2" s="2">
        <f>71/34</f>
        <v>2.0882352941176472</v>
      </c>
      <c r="E2" s="8" t="s">
        <v>17</v>
      </c>
      <c r="F2" t="s">
        <v>16</v>
      </c>
      <c r="G2" s="11">
        <v>0</v>
      </c>
      <c r="H2" s="11">
        <f t="shared" ref="H2:H6" si="0">1/($C$2*C4*$C$9)*$C$14/60*3.6*(1-$B$16/100)</f>
        <v>1.0240945811819545E-2</v>
      </c>
      <c r="I2" s="11">
        <v>0</v>
      </c>
      <c r="J2" s="11">
        <f t="shared" ref="J2:J6" si="1">11000*H2</f>
        <v>112.650403930015</v>
      </c>
    </row>
    <row r="3" spans="1:10" x14ac:dyDescent="0.25">
      <c r="A3" s="15" t="s">
        <v>1</v>
      </c>
      <c r="B3" s="3" t="s">
        <v>8</v>
      </c>
      <c r="C3" s="2">
        <f>32/13</f>
        <v>2.4615384615384617</v>
      </c>
      <c r="E3" s="4" t="str">
        <f>IF(ISNUMBER(FIND("Motor",F2)),"Geschwindigkeit [km/h]:","Motordrehzahl [U/min]:")</f>
        <v>Geschwindigkeit [km/h]:</v>
      </c>
      <c r="F3" s="1">
        <v>120</v>
      </c>
      <c r="G3" s="11">
        <f>IF(ISNUMBER(FIND("Motor",F2)),F5,F3)</f>
        <v>5609.6625307494887</v>
      </c>
      <c r="H3" s="11">
        <f>1/($C$2*C5*$C$9)*$C$14/60*3.6*(1-$B$16/100)</f>
        <v>1.3183746332457346E-2</v>
      </c>
      <c r="I3" s="11">
        <v>0</v>
      </c>
      <c r="J3" s="11">
        <f t="shared" si="1"/>
        <v>145.02120965703079</v>
      </c>
    </row>
    <row r="4" spans="1:10" ht="15.75" thickBot="1" x14ac:dyDescent="0.3">
      <c r="A4" s="15"/>
      <c r="B4" s="3" t="s">
        <v>2</v>
      </c>
      <c r="C4" s="2">
        <f>32/18</f>
        <v>1.7777777777777777</v>
      </c>
      <c r="E4" s="4" t="s">
        <v>18</v>
      </c>
      <c r="F4" s="1" t="s">
        <v>6</v>
      </c>
      <c r="G4" s="11">
        <f>G5</f>
        <v>120</v>
      </c>
      <c r="H4" s="11">
        <f t="shared" si="0"/>
        <v>1.6183223011270391E-2</v>
      </c>
      <c r="I4" s="11">
        <v>0</v>
      </c>
      <c r="J4" s="11">
        <f t="shared" si="1"/>
        <v>178.01545312397431</v>
      </c>
    </row>
    <row r="5" spans="1:10" ht="15.75" thickTop="1" x14ac:dyDescent="0.25">
      <c r="A5" s="15"/>
      <c r="B5" s="3" t="s">
        <v>3</v>
      </c>
      <c r="C5" s="2">
        <f>29/21</f>
        <v>1.3809523809523809</v>
      </c>
      <c r="E5" s="9" t="str">
        <f>IF(ISNUMBER(FIND("Motor",F2)),"berechnete Drehzahl:","berechnete Geschwindigkeit:")</f>
        <v>berechnete Drehzahl:</v>
      </c>
      <c r="F5" s="10">
        <f>IF(ISNUMBER(FIND("Motor",F2)),F3/(3.6*C14)*C9*C2*(1+B16/100)*IF(ISNUMBER(FIND("1",F4)),C3,IF(ISNUMBER(FIND("2",F4)),C4,IF(ISNUMBER(FIND("3",F4)),C5,IF(ISNUMBER(FIND("4",F4)),C6,IF(ISNUMBER(FIND("5",F4)),C7,C8)))))*60,F3/60*1/(C2*C9)*(1-B16/100)*1/(IF(ISNUMBER(FIND("1",F4)),C3,IF(ISNUMBER(FIND("2",F4)),C4,IF(ISNUMBER(FIND("3",F4)),C5,IF(ISNUMBER(FIND("4",F4)),C6,IF(ISNUMBER(FIND("5",F4)),C7,C8))))))*C14*3.6)</f>
        <v>5609.6625307494887</v>
      </c>
      <c r="G5" s="11">
        <f>IF(ISNUMBER(FIND("Motor",F2)),F3,F5)</f>
        <v>120</v>
      </c>
      <c r="H5" s="11">
        <f t="shared" si="0"/>
        <v>1.893437092318636E-2</v>
      </c>
      <c r="I5" s="11">
        <v>0</v>
      </c>
      <c r="J5" s="11">
        <f t="shared" si="1"/>
        <v>208.27808015504996</v>
      </c>
    </row>
    <row r="6" spans="1:10" x14ac:dyDescent="0.25">
      <c r="A6" s="15"/>
      <c r="B6" s="3" t="s">
        <v>4</v>
      </c>
      <c r="C6" s="2">
        <f>27/24</f>
        <v>1.125</v>
      </c>
      <c r="E6" s="11">
        <f>G3</f>
        <v>5609.6625307494887</v>
      </c>
      <c r="F6" s="11">
        <f>G3</f>
        <v>5609.6625307494887</v>
      </c>
      <c r="H6" s="11">
        <f t="shared" si="0"/>
        <v>2.1372408650753835E-2</v>
      </c>
      <c r="I6" s="11">
        <v>0</v>
      </c>
      <c r="J6" s="11">
        <f t="shared" si="1"/>
        <v>235.09649515829219</v>
      </c>
    </row>
    <row r="7" spans="1:10" x14ac:dyDescent="0.25">
      <c r="A7" s="15"/>
      <c r="B7" s="3" t="s">
        <v>5</v>
      </c>
      <c r="C7" s="2">
        <f>25/26</f>
        <v>0.96153846153846156</v>
      </c>
    </row>
    <row r="8" spans="1:10" x14ac:dyDescent="0.25">
      <c r="A8" s="15"/>
      <c r="B8" s="3" t="s">
        <v>6</v>
      </c>
      <c r="C8" s="2">
        <f>23/27</f>
        <v>0.85185185185185186</v>
      </c>
    </row>
    <row r="9" spans="1:10" x14ac:dyDescent="0.25">
      <c r="A9" s="14" t="s">
        <v>7</v>
      </c>
      <c r="B9" s="14"/>
      <c r="C9" s="2">
        <f>45/15</f>
        <v>3</v>
      </c>
    </row>
    <row r="11" spans="1:10" x14ac:dyDescent="0.25">
      <c r="A11" s="13" t="s">
        <v>9</v>
      </c>
      <c r="B11" s="13"/>
      <c r="C11" s="7"/>
    </row>
    <row r="12" spans="1:10" x14ac:dyDescent="0.25">
      <c r="A12" s="16" t="s">
        <v>10</v>
      </c>
      <c r="B12" s="16"/>
      <c r="C12" s="4">
        <v>17</v>
      </c>
    </row>
    <row r="13" spans="1:10" ht="15.75" thickBot="1" x14ac:dyDescent="0.3">
      <c r="A13" s="16" t="s">
        <v>11</v>
      </c>
      <c r="B13" s="16"/>
      <c r="C13" s="4">
        <f>160*0.6</f>
        <v>96</v>
      </c>
    </row>
    <row r="14" spans="1:10" ht="15.75" thickTop="1" x14ac:dyDescent="0.25">
      <c r="A14" s="12" t="s">
        <v>12</v>
      </c>
      <c r="B14" s="12"/>
      <c r="C14" s="5">
        <f>(0.0254*C12+2*C13/1000)*PI()</f>
        <v>1.9597254973093126</v>
      </c>
    </row>
    <row r="16" spans="1:10" x14ac:dyDescent="0.25">
      <c r="A16" s="6" t="s">
        <v>13</v>
      </c>
      <c r="B16">
        <v>3</v>
      </c>
    </row>
    <row r="17" spans="1:2" x14ac:dyDescent="0.25">
      <c r="A17" t="s">
        <v>19</v>
      </c>
      <c r="B17"/>
    </row>
  </sheetData>
  <mergeCells count="8">
    <mergeCell ref="A14:B14"/>
    <mergeCell ref="A1:C1"/>
    <mergeCell ref="A2:B2"/>
    <mergeCell ref="A3:A8"/>
    <mergeCell ref="A9:B9"/>
    <mergeCell ref="A12:B12"/>
    <mergeCell ref="A13:B13"/>
    <mergeCell ref="A11:B11"/>
  </mergeCells>
  <conditionalFormatting sqref="F5">
    <cfRule type="expression" dxfId="1" priority="1">
      <formula>IF(ISNUMBER(FIND("Geschwindigkeit",$F$2)),1,0)</formula>
    </cfRule>
    <cfRule type="expression" dxfId="0" priority="3">
      <formula>IF(ISNUMBER(FIND("Motor",$F$2)),1,0)</formula>
    </cfRule>
  </conditionalFormatting>
  <dataValidations count="1">
    <dataValidation type="list" allowBlank="1" showInputMessage="1" showErrorMessage="1" sqref="F4">
      <formula1>$B$3:$B$8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Tabelle2!$A$1:$A$2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baseColWidth="10" defaultColWidth="10.7109375" defaultRowHeight="15" x14ac:dyDescent="0.25"/>
  <sheetData>
    <row r="1" spans="1:1" x14ac:dyDescent="0.25">
      <c r="A1" t="s">
        <v>15</v>
      </c>
    </row>
    <row r="2" spans="1:1" x14ac:dyDescent="0.25">
      <c r="A2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Tabelle1</vt:lpstr>
      <vt:lpstr>Tabelle2</vt:lpstr>
      <vt:lpstr>Tabelle1!Berechnungsziel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2018-07-27T15:09:06Z</dcterms:created>
  <dcterms:modified xsi:type="dcterms:W3CDTF">2018-08-14T17:55:18Z</dcterms:modified>
</cp:coreProperties>
</file>